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Hashomer HaChadash\שולחן העבודה\ארבל\מחשבונים\"/>
    </mc:Choice>
  </mc:AlternateContent>
  <bookViews>
    <workbookView xWindow="0" yWindow="0" windowWidth="23004" windowHeight="9192" tabRatio="804"/>
  </bookViews>
  <sheets>
    <sheet name="גיליון1" sheetId="10" r:id="rId1"/>
    <sheet name="קיטים בוקר וצהריים" sheetId="2" r:id="rId2"/>
    <sheet name="פת שחרית" sheetId="3" r:id="rId3"/>
    <sheet name="ארוחות ערב" sheetId="4" r:id="rId4"/>
    <sheet name="קיט ישיבות" sheetId="5" r:id="rId5"/>
    <sheet name="קבלת שבת" sheetId="6" r:id="rId6"/>
    <sheet name="פינת קפה" sheetId="8" r:id="rId7"/>
    <sheet name="חומרי ניקוי" sheetId="9" r:id="rId8"/>
    <sheet name="תוספות" sheetId="7" r:id="rId9"/>
    <sheet name="להזמנה" sheetId="1" r:id="rId10"/>
  </sheets>
  <calcPr calcId="162913"/>
</workbook>
</file>

<file path=xl/calcChain.xml><?xml version="1.0" encoding="utf-8"?>
<calcChain xmlns="http://schemas.openxmlformats.org/spreadsheetml/2006/main">
  <c r="E34" i="1" l="1"/>
  <c r="E42" i="1"/>
  <c r="E31" i="1"/>
  <c r="F6" i="8"/>
  <c r="G14" i="9" l="1"/>
  <c r="G13" i="9" l="1"/>
  <c r="E41" i="1" s="1"/>
  <c r="F12" i="9"/>
  <c r="G12" i="9" s="1"/>
  <c r="E40" i="1" s="1"/>
  <c r="F11" i="9"/>
  <c r="G11" i="9" s="1"/>
  <c r="E39" i="1" s="1"/>
  <c r="G10" i="9"/>
  <c r="E38" i="1" s="1"/>
  <c r="F10" i="9"/>
  <c r="G15" i="9"/>
  <c r="F9" i="9"/>
  <c r="G9" i="9" s="1"/>
  <c r="E37" i="1" s="1"/>
  <c r="F8" i="9"/>
  <c r="G8" i="9" s="1"/>
  <c r="E36" i="1" s="1"/>
  <c r="E35" i="7" l="1"/>
  <c r="E33" i="1"/>
  <c r="E32" i="1"/>
  <c r="G7" i="6"/>
  <c r="F7" i="6"/>
  <c r="F11" i="8" l="1"/>
  <c r="E6" i="8"/>
  <c r="E11" i="8" s="1"/>
  <c r="E35" i="1" s="1"/>
  <c r="D6" i="8"/>
  <c r="D11" i="8" s="1"/>
  <c r="F4" i="6"/>
  <c r="G4" i="5"/>
  <c r="G6" i="5" s="1"/>
  <c r="F4" i="5"/>
  <c r="F6" i="5" s="1"/>
  <c r="F14" i="5" s="1"/>
  <c r="E4" i="5"/>
  <c r="E6" i="5" s="1"/>
  <c r="E14" i="5" s="1"/>
  <c r="E25" i="1" s="1"/>
  <c r="G4" i="4"/>
  <c r="H14" i="4" s="1"/>
  <c r="I4" i="4"/>
  <c r="J14" i="4" s="1"/>
  <c r="F4" i="4"/>
  <c r="G14" i="4" s="1"/>
  <c r="H4" i="4"/>
  <c r="I14" i="4" s="1"/>
  <c r="E28" i="1" s="1"/>
  <c r="E6" i="3"/>
  <c r="F12" i="3" s="1"/>
  <c r="F6" i="3"/>
  <c r="G12" i="3" s="1"/>
  <c r="G26" i="2"/>
  <c r="N22" i="2" s="1"/>
  <c r="N26" i="2" s="1"/>
  <c r="F26" i="2"/>
  <c r="M22" i="2" s="1"/>
  <c r="M26" i="2" s="1"/>
  <c r="E26" i="2"/>
  <c r="L22" i="2" s="1"/>
  <c r="L26" i="2" s="1"/>
  <c r="D26" i="2"/>
  <c r="K22" i="2" s="1"/>
  <c r="K26" i="2" s="1"/>
  <c r="C26" i="2"/>
  <c r="J22" i="2" s="1"/>
  <c r="J26" i="2" s="1"/>
  <c r="G13" i="2"/>
  <c r="N7" i="2" s="1"/>
  <c r="N12" i="2" s="1"/>
  <c r="F13" i="2"/>
  <c r="M7" i="2" s="1"/>
  <c r="M12" i="2" s="1"/>
  <c r="E13" i="2"/>
  <c r="L7" i="2" s="1"/>
  <c r="L12" i="2" s="1"/>
  <c r="D13" i="2"/>
  <c r="K7" i="2" s="1"/>
  <c r="K12" i="2" s="1"/>
  <c r="C13" i="2"/>
  <c r="J7" i="2" s="1"/>
  <c r="J12" i="2" s="1"/>
  <c r="E26" i="1" l="1"/>
  <c r="K32" i="2"/>
  <c r="I32" i="2"/>
  <c r="E27" i="1" s="1"/>
  <c r="G32" i="2"/>
  <c r="E23" i="1" s="1"/>
  <c r="H32" i="2"/>
  <c r="E24" i="1" s="1"/>
  <c r="J32" i="2"/>
  <c r="E30" i="1" s="1"/>
  <c r="G14" i="5"/>
  <c r="E29" i="1" l="1"/>
</calcChain>
</file>

<file path=xl/sharedStrings.xml><?xml version="1.0" encoding="utf-8"?>
<sst xmlns="http://schemas.openxmlformats.org/spreadsheetml/2006/main" count="209" uniqueCount="100">
  <si>
    <t>מזלג</t>
  </si>
  <si>
    <t>סכין</t>
  </si>
  <si>
    <t>צלחת חם</t>
  </si>
  <si>
    <t>צלחת קר</t>
  </si>
  <si>
    <t>כוס קר</t>
  </si>
  <si>
    <t>שקית זבל</t>
  </si>
  <si>
    <t>שקית גופיה</t>
  </si>
  <si>
    <t>סה"כ</t>
  </si>
  <si>
    <t>כוס חם</t>
  </si>
  <si>
    <t>סבון כלים</t>
  </si>
  <si>
    <t>ניר סופג</t>
  </si>
  <si>
    <t>שקיות זבל</t>
  </si>
  <si>
    <t>שקיות גופיה</t>
  </si>
  <si>
    <t>מספר קבוצות</t>
  </si>
  <si>
    <t>מספר אנשים ממוצע בישיבה</t>
  </si>
  <si>
    <t>כוסות חם</t>
  </si>
  <si>
    <t>כפיות</t>
  </si>
  <si>
    <t>פירוט לקבוצה</t>
  </si>
  <si>
    <t>סה"כ לארוחה</t>
  </si>
  <si>
    <t>חד"פ ארוחת בוקר</t>
  </si>
  <si>
    <t>פת שחרית</t>
  </si>
  <si>
    <t>חד"פ ארוחת צהריים</t>
  </si>
  <si>
    <t>מספר ארוחות בוקר</t>
  </si>
  <si>
    <t>מספר ארוחות צהריים</t>
  </si>
  <si>
    <t>סה"כ לארוחות בוקר</t>
  </si>
  <si>
    <t>סה"כ לארוחות צהריים</t>
  </si>
  <si>
    <t>סה"כ חד"פ קיטים - בוקר + צהריים</t>
  </si>
  <si>
    <t>מספר חניכים</t>
  </si>
  <si>
    <t>חד"פ פת שחרית</t>
  </si>
  <si>
    <t>מספר פת שחרית לאורך הממפעל</t>
  </si>
  <si>
    <t>סה"כ חד"פ לפת שחרית</t>
  </si>
  <si>
    <t>יש למלא בכפולות של 50</t>
  </si>
  <si>
    <t xml:space="preserve">פירוט </t>
  </si>
  <si>
    <t>מספר ארוחות</t>
  </si>
  <si>
    <t>סה"כ חד"פ לכל הארוחות ערב יחד</t>
  </si>
  <si>
    <t>יש למלא מספר ארוחות ערב לאורך המפעל</t>
  </si>
  <si>
    <t>קיט ישיבות</t>
  </si>
  <si>
    <t>קבלת שבת</t>
  </si>
  <si>
    <t>מספר ישיבות ביום</t>
  </si>
  <si>
    <t>מספר ימים שהם מתקיימות ישיבות</t>
  </si>
  <si>
    <t>סה"כ חד"פ ליום</t>
  </si>
  <si>
    <t>סה"כ חד"פ לאורך המפעל</t>
  </si>
  <si>
    <t>סהכ חד"פ לישיבה</t>
  </si>
  <si>
    <t>סה"כ חד"פ למפעל</t>
  </si>
  <si>
    <t>תוספות</t>
  </si>
  <si>
    <t>כפות הגשה</t>
  </si>
  <si>
    <t>גסטרונום</t>
  </si>
  <si>
    <t>פינת קפה</t>
  </si>
  <si>
    <t>גליל מפה</t>
  </si>
  <si>
    <t>מספר אנשים</t>
  </si>
  <si>
    <t>מספר פינות קפה</t>
  </si>
  <si>
    <t>מספר ימים</t>
  </si>
  <si>
    <t>מספר ריפולים ביום</t>
  </si>
  <si>
    <t>סה"כ להזמנה</t>
  </si>
  <si>
    <t>מספר אנשים ממוצע  בקבוצה</t>
  </si>
  <si>
    <t>מספר ימי שישי</t>
  </si>
  <si>
    <t>סהכ חד"פ לקבוצה</t>
  </si>
  <si>
    <t>סה"כ חד"פ לקבלת שבת</t>
  </si>
  <si>
    <r>
      <t xml:space="preserve">סה"כ חד" פ ארוחת בוקר </t>
    </r>
    <r>
      <rPr>
        <b/>
        <u/>
        <sz val="20"/>
        <color theme="1"/>
        <rFont val="Arial"/>
        <family val="2"/>
        <scheme val="minor"/>
      </rPr>
      <t xml:space="preserve">לכל הימים </t>
    </r>
  </si>
  <si>
    <r>
      <t xml:space="preserve">סה"כ חד" פ ארוחת צהריים </t>
    </r>
    <r>
      <rPr>
        <b/>
        <u/>
        <sz val="20"/>
        <color theme="1"/>
        <rFont val="Arial"/>
        <family val="2"/>
        <scheme val="minor"/>
      </rPr>
      <t>לכל הימים</t>
    </r>
  </si>
  <si>
    <t xml:space="preserve">יש להכניס תוספות חד"פ </t>
  </si>
  <si>
    <t>כפות הגשה ( חד"פ)</t>
  </si>
  <si>
    <t>פריט</t>
  </si>
  <si>
    <t>כמות להזמנה</t>
  </si>
  <si>
    <t>אקונומיקה</t>
  </si>
  <si>
    <t>ככפות לטקס</t>
  </si>
  <si>
    <t>ניר טואלט</t>
  </si>
  <si>
    <t>סבון ידיים</t>
  </si>
  <si>
    <t>סקוצ'ים</t>
  </si>
  <si>
    <t>שקיות זבל - תורנויות</t>
  </si>
  <si>
    <t>מספר קבוצות שעושות תורנות ניקון</t>
  </si>
  <si>
    <t>כמות</t>
  </si>
  <si>
    <t>ממוצא ילדים בקבוצה שעושה תורנות</t>
  </si>
  <si>
    <t>מספר מבני שירותים</t>
  </si>
  <si>
    <t>מספר תורנויות נקיון ביום</t>
  </si>
  <si>
    <t>מספר ימי המפעל</t>
  </si>
  <si>
    <t>יח'</t>
  </si>
  <si>
    <t>הערות</t>
  </si>
  <si>
    <t>לפי גלון ( 4 ליטר)</t>
  </si>
  <si>
    <t>מפתח</t>
  </si>
  <si>
    <t>מספר משתתפים במפעל</t>
  </si>
  <si>
    <t>2 יח' לחניך</t>
  </si>
  <si>
    <t>שקיות סנדוויץ</t>
  </si>
  <si>
    <t>סקיות סנדוויץ</t>
  </si>
  <si>
    <t xml:space="preserve">ברוכים הבאים למחשבון המזון </t>
  </si>
  <si>
    <t>נא למלא את הפרטים הבאים על מנת ליצור לכם סדר במהלך מילוי הפרטים במחשבון</t>
  </si>
  <si>
    <t>שם המפעל</t>
  </si>
  <si>
    <t>כמות ימים</t>
  </si>
  <si>
    <t>כמות משתתפים</t>
  </si>
  <si>
    <t>כמות קבוצות</t>
  </si>
  <si>
    <t>כמות ארוחות ערב</t>
  </si>
  <si>
    <t>קייטרינג/בישול/קטנות</t>
  </si>
  <si>
    <t>כמות א.בוקר</t>
  </si>
  <si>
    <t>קיט/פריסה</t>
  </si>
  <si>
    <t>כמות א.צהריים</t>
  </si>
  <si>
    <t>כמות פתי שחרית</t>
  </si>
  <si>
    <t>כמות פריסות אמצע</t>
  </si>
  <si>
    <t>כמות פינות קפה</t>
  </si>
  <si>
    <t>כמות קבלות שבת</t>
  </si>
  <si>
    <t>כמות קיטי ישיבות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</si>
</sst>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u/>
      <sz val="2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u/>
      <sz val="20"/>
      <color theme="1"/>
      <name val="Arial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0" fillId="0" borderId="0" xfId="0" applyFill="1"/>
    <xf numFmtId="0" fontId="4" fillId="7" borderId="0" xfId="0" applyFont="1" applyFill="1" applyAlignment="1">
      <alignment horizontal="center" vertical="center"/>
    </xf>
    <xf numFmtId="0" fontId="1" fillId="7" borderId="17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/>
    <xf numFmtId="0" fontId="5" fillId="7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4" xfId="0" applyFont="1" applyFill="1" applyBorder="1"/>
    <xf numFmtId="0" fontId="1" fillId="0" borderId="0" xfId="0" applyFont="1"/>
    <xf numFmtId="0" fontId="0" fillId="8" borderId="5" xfId="0" applyFill="1" applyBorder="1"/>
    <xf numFmtId="0" fontId="0" fillId="8" borderId="9" xfId="0" applyFill="1" applyBorder="1"/>
    <xf numFmtId="0" fontId="4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8" borderId="1" xfId="0" applyFont="1" applyFill="1" applyBorder="1"/>
    <xf numFmtId="0" fontId="5" fillId="0" borderId="0" xfId="0" applyFont="1" applyFill="1" applyBorder="1" applyAlignment="1"/>
    <xf numFmtId="0" fontId="0" fillId="8" borderId="7" xfId="0" applyFill="1" applyBorder="1"/>
    <xf numFmtId="0" fontId="0" fillId="0" borderId="1" xfId="0" applyBorder="1"/>
    <xf numFmtId="0" fontId="1" fillId="2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0" fillId="0" borderId="0" xfId="0" applyBorder="1"/>
    <xf numFmtId="0" fontId="11" fillId="0" borderId="0" xfId="0" applyFont="1" applyFill="1" applyBorder="1" applyAlignment="1"/>
    <xf numFmtId="0" fontId="5" fillId="12" borderId="0" xfId="0" applyFont="1" applyFill="1"/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2" xfId="0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23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/>
    </xf>
    <xf numFmtId="0" fontId="7" fillId="12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3" fillId="0" borderId="1" xfId="0" applyFont="1" applyBorder="1"/>
    <xf numFmtId="14" fontId="1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externalLinkPath" Target="/Users/mifalim2/Desktop/$E$21'''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externalLinkPath" Target="/Users/mifalim2/Desktop/$D$11+'&#1488;&#1512;&#1493;&#1495;&#1493;&#1514;%20&#1506;&#1512;&#1489;'" TargetMode="External"/><Relationship Id="rId1" Type="http://schemas.microsoft.com/office/2006/relationships/xlExternalLinkPath/xlPathMissing" Target="$F$13:$F$15+'&#1511;&#1497;&#1496;&#1497;&#1501;%20&#1489;&#1493;&#1511;&#1512;%20&#1493;&#1510;&#1492;&#1512;&#1497;&#1497;&#1501;'" TargetMode="External"/><Relationship Id="rId6" Type="http://schemas.openxmlformats.org/officeDocument/2006/relationships/externalLinkPath" Target="/Users/mifalim2/Desktop/$G$16+'&#1508;&#1497;&#1504;&#1514;%20&#1511;&#1508;&#1492;'" TargetMode="External"/><Relationship Id="rId5" Type="http://schemas.openxmlformats.org/officeDocument/2006/relationships/externalLinkPath" Target="/Users/mifalim2/Desktop/$F$6+'&#1508;&#1514;%20&#1513;&#1495;&#1512;&#1497;&#1514;'" TargetMode="External"/><Relationship Id="rId4" Type="http://schemas.openxmlformats.org/officeDocument/2006/relationships/externalLinkPath" Target="/Users/mifalim2/Desktop/$F$14+'&#1488;&#1512;&#1493;&#1495;&#1493;&#1514;%20&#1506;&#1512;&#1489;'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rightToLeft="1" tabSelected="1" workbookViewId="0">
      <selection activeCell="A5" sqref="A5"/>
    </sheetView>
  </sheetViews>
  <sheetFormatPr defaultRowHeight="13.8" x14ac:dyDescent="0.25"/>
  <cols>
    <col min="2" max="2" width="16" customWidth="1"/>
    <col min="3" max="3" width="16.5" customWidth="1"/>
  </cols>
  <sheetData>
    <row r="1" spans="1:7" ht="14.4" x14ac:dyDescent="0.3">
      <c r="A1" s="115"/>
      <c r="B1" s="115"/>
      <c r="C1" s="115"/>
      <c r="D1" s="115"/>
      <c r="E1" s="115"/>
      <c r="F1" s="115"/>
      <c r="G1" s="115"/>
    </row>
    <row r="2" spans="1:7" ht="14.4" x14ac:dyDescent="0.3">
      <c r="A2" s="115"/>
      <c r="B2" s="116" t="s">
        <v>84</v>
      </c>
      <c r="C2" s="115"/>
      <c r="D2" s="115"/>
      <c r="E2" s="115"/>
      <c r="F2" s="115"/>
      <c r="G2" s="115"/>
    </row>
    <row r="3" spans="1:7" ht="14.4" x14ac:dyDescent="0.3">
      <c r="A3" s="115"/>
      <c r="B3" s="116"/>
      <c r="C3" s="115"/>
      <c r="D3" s="115"/>
      <c r="E3" s="115"/>
      <c r="F3" s="115"/>
      <c r="G3" s="115"/>
    </row>
    <row r="4" spans="1:7" ht="14.4" x14ac:dyDescent="0.3">
      <c r="A4" s="115"/>
      <c r="B4" s="116" t="s">
        <v>85</v>
      </c>
      <c r="C4" s="115"/>
      <c r="D4" s="115"/>
      <c r="E4" s="115"/>
      <c r="F4" s="115"/>
      <c r="G4" s="115"/>
    </row>
    <row r="5" spans="1:7" ht="14.4" x14ac:dyDescent="0.3">
      <c r="A5" s="115"/>
      <c r="B5" s="115"/>
      <c r="C5" s="115"/>
      <c r="D5" s="115"/>
      <c r="E5" s="115"/>
      <c r="F5" s="115"/>
      <c r="G5" s="115"/>
    </row>
    <row r="6" spans="1:7" ht="14.4" x14ac:dyDescent="0.3">
      <c r="A6" s="115"/>
      <c r="B6" s="117" t="s">
        <v>86</v>
      </c>
      <c r="C6" s="117" t="s">
        <v>87</v>
      </c>
      <c r="D6" s="115"/>
      <c r="E6" s="115"/>
      <c r="F6" s="115"/>
      <c r="G6" s="115"/>
    </row>
    <row r="7" spans="1:7" ht="14.4" x14ac:dyDescent="0.3">
      <c r="A7" s="115"/>
      <c r="B7" s="118"/>
      <c r="C7" s="118"/>
      <c r="D7" s="115"/>
      <c r="E7" s="115"/>
      <c r="F7" s="115"/>
      <c r="G7" s="115"/>
    </row>
    <row r="8" spans="1:7" ht="14.4" x14ac:dyDescent="0.3">
      <c r="A8" s="115"/>
      <c r="B8" s="117" t="s">
        <v>88</v>
      </c>
      <c r="C8" s="117" t="s">
        <v>89</v>
      </c>
      <c r="D8" s="115"/>
      <c r="E8" s="115"/>
      <c r="F8" s="115"/>
      <c r="G8" s="115"/>
    </row>
    <row r="9" spans="1:7" ht="14.4" x14ac:dyDescent="0.3">
      <c r="A9" s="115"/>
      <c r="B9" s="118"/>
      <c r="C9" s="118"/>
      <c r="D9" s="115"/>
      <c r="E9" s="115"/>
      <c r="F9" s="115"/>
      <c r="G9" s="115"/>
    </row>
    <row r="10" spans="1:7" ht="14.4" x14ac:dyDescent="0.3">
      <c r="A10" s="115"/>
      <c r="B10" s="117" t="s">
        <v>90</v>
      </c>
      <c r="C10" s="117" t="s">
        <v>91</v>
      </c>
      <c r="D10" s="119"/>
      <c r="E10" s="115"/>
      <c r="F10" s="115"/>
      <c r="G10" s="115"/>
    </row>
    <row r="11" spans="1:7" ht="14.4" x14ac:dyDescent="0.3">
      <c r="A11" s="115"/>
      <c r="B11" s="118"/>
      <c r="C11" s="118"/>
      <c r="D11" s="119"/>
      <c r="E11" s="115"/>
      <c r="F11" s="115"/>
      <c r="G11" s="115"/>
    </row>
    <row r="12" spans="1:7" ht="14.4" x14ac:dyDescent="0.3">
      <c r="A12" s="115"/>
      <c r="B12" s="117" t="s">
        <v>92</v>
      </c>
      <c r="C12" s="117" t="s">
        <v>93</v>
      </c>
      <c r="D12" s="119"/>
      <c r="E12" s="115"/>
      <c r="F12" s="115"/>
      <c r="G12" s="115"/>
    </row>
    <row r="13" spans="1:7" ht="14.4" x14ac:dyDescent="0.3">
      <c r="A13" s="115"/>
      <c r="B13" s="118"/>
      <c r="C13" s="118"/>
      <c r="D13" s="119"/>
      <c r="E13" s="115"/>
      <c r="F13" s="115"/>
      <c r="G13" s="115"/>
    </row>
    <row r="14" spans="1:7" ht="14.4" x14ac:dyDescent="0.3">
      <c r="A14" s="115"/>
      <c r="B14" s="117" t="s">
        <v>94</v>
      </c>
      <c r="C14" s="117" t="s">
        <v>93</v>
      </c>
      <c r="D14" s="119"/>
      <c r="E14" s="115"/>
      <c r="F14" s="115"/>
      <c r="G14" s="115"/>
    </row>
    <row r="15" spans="1:7" ht="14.4" x14ac:dyDescent="0.3">
      <c r="A15" s="115"/>
      <c r="B15" s="118"/>
      <c r="C15" s="118"/>
      <c r="D15" s="115"/>
      <c r="E15" s="115"/>
      <c r="F15" s="115"/>
      <c r="G15" s="115"/>
    </row>
    <row r="16" spans="1:7" ht="14.4" x14ac:dyDescent="0.3">
      <c r="A16" s="115"/>
      <c r="B16" s="117" t="s">
        <v>95</v>
      </c>
      <c r="C16" s="117" t="s">
        <v>96</v>
      </c>
      <c r="D16" s="115"/>
      <c r="E16" s="115"/>
      <c r="F16" s="115"/>
      <c r="G16" s="115"/>
    </row>
    <row r="17" spans="1:7" ht="14.4" x14ac:dyDescent="0.3">
      <c r="A17" s="115"/>
      <c r="B17" s="118"/>
      <c r="C17" s="118"/>
      <c r="D17" s="115"/>
      <c r="E17" s="115"/>
      <c r="F17" s="115"/>
      <c r="G17" s="115"/>
    </row>
    <row r="18" spans="1:7" ht="14.4" x14ac:dyDescent="0.3">
      <c r="A18" s="115"/>
      <c r="B18" s="117" t="s">
        <v>97</v>
      </c>
      <c r="C18" s="117" t="s">
        <v>98</v>
      </c>
      <c r="D18" s="115"/>
      <c r="E18" s="115"/>
      <c r="F18" s="115"/>
      <c r="G18" s="115"/>
    </row>
    <row r="19" spans="1:7" ht="14.4" x14ac:dyDescent="0.3">
      <c r="A19" s="115"/>
      <c r="B19" s="118"/>
      <c r="C19" s="118"/>
      <c r="D19" s="119"/>
      <c r="E19" s="115"/>
      <c r="F19" s="115"/>
      <c r="G19" s="115"/>
    </row>
    <row r="20" spans="1:7" ht="14.4" x14ac:dyDescent="0.3">
      <c r="A20" s="115"/>
      <c r="B20" s="117" t="s">
        <v>99</v>
      </c>
      <c r="C20" s="117" t="s">
        <v>44</v>
      </c>
      <c r="D20" s="115"/>
      <c r="E20" s="115"/>
      <c r="F20" s="115"/>
      <c r="G20" s="115"/>
    </row>
    <row r="21" spans="1:7" ht="14.4" x14ac:dyDescent="0.3">
      <c r="A21" s="115"/>
      <c r="B21" s="118"/>
      <c r="C21" s="118"/>
      <c r="D21" s="115"/>
      <c r="E21" s="115"/>
      <c r="F21" s="115"/>
      <c r="G21" s="115"/>
    </row>
    <row r="22" spans="1:7" ht="14.4" x14ac:dyDescent="0.3">
      <c r="A22" s="115"/>
      <c r="B22" s="115"/>
      <c r="C22" s="115"/>
      <c r="D22" s="115"/>
      <c r="E22" s="115"/>
      <c r="F22" s="115"/>
      <c r="G22" s="115"/>
    </row>
    <row r="23" spans="1:7" ht="14.4" x14ac:dyDescent="0.3">
      <c r="A23" s="115"/>
      <c r="B23" s="115"/>
      <c r="C23" s="115"/>
      <c r="D23" s="115"/>
      <c r="E23" s="115"/>
      <c r="F23" s="115"/>
      <c r="G23" s="115"/>
    </row>
    <row r="24" spans="1:7" ht="14.4" x14ac:dyDescent="0.3">
      <c r="A24" s="115"/>
      <c r="B24" s="115"/>
      <c r="C24" s="115"/>
      <c r="D24" s="115"/>
      <c r="E24" s="115"/>
      <c r="F24" s="115"/>
      <c r="G24" s="115"/>
    </row>
    <row r="25" spans="1:7" ht="14.4" x14ac:dyDescent="0.3">
      <c r="A25" s="115"/>
      <c r="B25" s="115"/>
      <c r="C25" s="115"/>
      <c r="D25" s="119"/>
      <c r="E25" s="115"/>
      <c r="F25" s="115"/>
      <c r="G25" s="11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4:G42"/>
  <sheetViews>
    <sheetView rightToLeft="1" topLeftCell="A13" zoomScaleNormal="100" workbookViewId="0">
      <selection activeCell="A6" sqref="A6"/>
    </sheetView>
  </sheetViews>
  <sheetFormatPr defaultRowHeight="13.8" x14ac:dyDescent="0.25"/>
  <cols>
    <col min="4" max="4" width="10.19921875" bestFit="1" customWidth="1"/>
    <col min="5" max="5" width="20.59765625" customWidth="1"/>
    <col min="6" max="6" width="13.19921875" bestFit="1" customWidth="1"/>
  </cols>
  <sheetData>
    <row r="14" spans="3:7" x14ac:dyDescent="0.25">
      <c r="C14" s="114" t="s">
        <v>43</v>
      </c>
      <c r="D14" s="114"/>
      <c r="E14" s="114"/>
      <c r="F14" s="114"/>
      <c r="G14" s="114"/>
    </row>
    <row r="15" spans="3:7" x14ac:dyDescent="0.25">
      <c r="C15" s="114"/>
      <c r="D15" s="114"/>
      <c r="E15" s="114"/>
      <c r="F15" s="114"/>
      <c r="G15" s="114"/>
    </row>
    <row r="21" spans="4:6" ht="17.399999999999999" x14ac:dyDescent="0.3">
      <c r="D21" s="45"/>
      <c r="E21" s="45" t="s">
        <v>53</v>
      </c>
    </row>
    <row r="22" spans="4:6" x14ac:dyDescent="0.25">
      <c r="D22" s="11" t="s">
        <v>62</v>
      </c>
      <c r="E22" s="11" t="s">
        <v>63</v>
      </c>
      <c r="F22" s="11" t="s">
        <v>77</v>
      </c>
    </row>
    <row r="23" spans="4:6" x14ac:dyDescent="0.25">
      <c r="D23" s="11" t="s">
        <v>0</v>
      </c>
      <c r="E23" s="11">
        <f>תוספות!E10+'ארוחות ערב'!G14+'קיטים בוקר וצהריים'!G32</f>
        <v>0</v>
      </c>
      <c r="F23" s="3" t="s">
        <v>76</v>
      </c>
    </row>
    <row r="24" spans="4:6" x14ac:dyDescent="0.25">
      <c r="D24" s="11" t="s">
        <v>1</v>
      </c>
      <c r="E24" s="11">
        <f>תוספות!E11+'קיט ישיבות'!F14+'ארוחות ערב'!H14+'קיטים בוקר וצהריים'!H32</f>
        <v>0</v>
      </c>
      <c r="F24" s="3" t="s">
        <v>76</v>
      </c>
    </row>
    <row r="25" spans="4:6" x14ac:dyDescent="0.25">
      <c r="D25" s="11" t="s">
        <v>4</v>
      </c>
      <c r="E25" s="11">
        <f>תוספות!E12+'קבלת שבת'!F7+'קיט ישיבות'!E14</f>
        <v>0</v>
      </c>
      <c r="F25" s="3" t="s">
        <v>76</v>
      </c>
    </row>
    <row r="26" spans="4:6" x14ac:dyDescent="0.25">
      <c r="D26" s="11" t="s">
        <v>8</v>
      </c>
      <c r="E26" s="11">
        <f>'פינת קפה'!F11+'פת שחרית'!F12+תוספות!E13</f>
        <v>0</v>
      </c>
      <c r="F26" s="3" t="s">
        <v>76</v>
      </c>
    </row>
    <row r="27" spans="4:6" x14ac:dyDescent="0.25">
      <c r="D27" s="11" t="s">
        <v>3</v>
      </c>
      <c r="E27" s="11">
        <f>תוספות!E14+'קיטים בוקר וצהריים'!I32</f>
        <v>0</v>
      </c>
      <c r="F27" s="3" t="s">
        <v>76</v>
      </c>
    </row>
    <row r="28" spans="4:6" x14ac:dyDescent="0.25">
      <c r="D28" s="11" t="s">
        <v>2</v>
      </c>
      <c r="E28" s="11">
        <f>תוספות!E15+'ארוחות ערב'!I14</f>
        <v>0</v>
      </c>
      <c r="F28" s="3" t="s">
        <v>76</v>
      </c>
    </row>
    <row r="29" spans="4:6" x14ac:dyDescent="0.25">
      <c r="D29" s="11" t="s">
        <v>6</v>
      </c>
      <c r="E29" s="11">
        <f>תוספות!E16+'קבלת שבת'!G7+'קיט ישיבות'!G14+'קיטים בוקר וצהריים'!K32</f>
        <v>0</v>
      </c>
      <c r="F29" s="3" t="s">
        <v>76</v>
      </c>
    </row>
    <row r="30" spans="4:6" x14ac:dyDescent="0.25">
      <c r="D30" s="11" t="s">
        <v>5</v>
      </c>
      <c r="E30" s="11">
        <f>תוספות!E17+'חומרי ניקוי'!G14+'פינת קפה'!D11+'ארוחות ערב'!J14+'פת שחרית'!G12+'קיטים בוקר וצהריים'!J32</f>
        <v>0</v>
      </c>
      <c r="F30" s="3" t="s">
        <v>76</v>
      </c>
    </row>
    <row r="31" spans="4:6" x14ac:dyDescent="0.25">
      <c r="D31" s="11" t="s">
        <v>10</v>
      </c>
      <c r="E31" s="11">
        <f>תוספות!E5</f>
        <v>0</v>
      </c>
      <c r="F31" s="3" t="s">
        <v>76</v>
      </c>
    </row>
    <row r="32" spans="4:6" x14ac:dyDescent="0.25">
      <c r="D32" s="11" t="s">
        <v>46</v>
      </c>
      <c r="E32" s="11">
        <f>תוספות!E6</f>
        <v>0</v>
      </c>
      <c r="F32" s="3" t="s">
        <v>76</v>
      </c>
    </row>
    <row r="33" spans="4:6" x14ac:dyDescent="0.25">
      <c r="D33" s="11" t="s">
        <v>45</v>
      </c>
      <c r="E33" s="11">
        <f>תוספות!E9</f>
        <v>0</v>
      </c>
      <c r="F33" s="3" t="s">
        <v>76</v>
      </c>
    </row>
    <row r="34" spans="4:6" x14ac:dyDescent="0.25">
      <c r="D34" s="49" t="s">
        <v>48</v>
      </c>
      <c r="E34" s="11">
        <f>תוספות!E8</f>
        <v>0</v>
      </c>
      <c r="F34" s="3" t="s">
        <v>76</v>
      </c>
    </row>
    <row r="35" spans="4:6" x14ac:dyDescent="0.25">
      <c r="D35" s="49" t="s">
        <v>16</v>
      </c>
      <c r="E35" s="11">
        <f>תוספות!E18+'פינת קפה'!E11</f>
        <v>0</v>
      </c>
      <c r="F35" s="3" t="s">
        <v>76</v>
      </c>
    </row>
    <row r="36" spans="4:6" x14ac:dyDescent="0.25">
      <c r="D36" s="11" t="s">
        <v>64</v>
      </c>
      <c r="E36" s="11">
        <f>תוספות!E19+'חומרי ניקוי'!G8</f>
        <v>0</v>
      </c>
      <c r="F36" s="3" t="s">
        <v>76</v>
      </c>
    </row>
    <row r="37" spans="4:6" x14ac:dyDescent="0.25">
      <c r="D37" s="11" t="s">
        <v>65</v>
      </c>
      <c r="E37" s="11">
        <f>תוספות!E20+'חומרי ניקוי'!G9</f>
        <v>0</v>
      </c>
      <c r="F37" s="3" t="s">
        <v>76</v>
      </c>
    </row>
    <row r="38" spans="4:6" x14ac:dyDescent="0.25">
      <c r="D38" s="11" t="s">
        <v>66</v>
      </c>
      <c r="E38" s="11">
        <f>תוספות!E21+'חומרי ניקוי'!G10</f>
        <v>0</v>
      </c>
      <c r="F38" s="3" t="s">
        <v>76</v>
      </c>
    </row>
    <row r="39" spans="4:6" x14ac:dyDescent="0.25">
      <c r="D39" s="11" t="s">
        <v>67</v>
      </c>
      <c r="E39" s="11">
        <f>תוספות!E22+'חומרי ניקוי'!G11</f>
        <v>0</v>
      </c>
      <c r="F39" s="3" t="s">
        <v>78</v>
      </c>
    </row>
    <row r="40" spans="4:6" x14ac:dyDescent="0.25">
      <c r="D40" s="11" t="s">
        <v>9</v>
      </c>
      <c r="E40" s="11">
        <f>'חומרי ניקוי'!G12+תוספות!E23</f>
        <v>0</v>
      </c>
      <c r="F40" s="3" t="s">
        <v>78</v>
      </c>
    </row>
    <row r="41" spans="4:6" x14ac:dyDescent="0.25">
      <c r="D41" s="11" t="s">
        <v>68</v>
      </c>
      <c r="E41" s="11">
        <f>תוספות!E24+'חומרי ניקוי'!G13</f>
        <v>0</v>
      </c>
      <c r="F41" s="3" t="s">
        <v>76</v>
      </c>
    </row>
    <row r="42" spans="4:6" x14ac:dyDescent="0.25">
      <c r="D42" s="11" t="s">
        <v>83</v>
      </c>
      <c r="E42" s="11">
        <f>תוספות!E25</f>
        <v>0</v>
      </c>
      <c r="F42" s="3" t="s">
        <v>76</v>
      </c>
    </row>
  </sheetData>
  <dataConsolidate>
    <dataRefs count="14">
      <dataRef ref="R7:R11" r:id="rId1"/>
      <dataRef name="$I$13:$I$15+'קיטים בוקר וצהריים'!$F$7:$F$13+'קיטים בוקר וצהריים'!$U$7:$U$11" r:id="rId2"/>
      <dataRef ref="R7:R11" r:id="rId3"/>
      <dataRef name="$G$13:$G$15+'קיטים בוקר וצהריים'!$S$7:$S$11" r:id="rId4"/>
      <dataRef ref="E10:E13" r:id="rId5"/>
      <dataRef ref="D11" r:id="rId6"/>
      <dataRef ref="I13:I15" sheet="ארוחות ערב"/>
      <dataRef ref="R7:R11" sheet="קיטים בוקר וצהריים"/>
      <dataRef name="$D$11+'ארוחות ערב'!$I$13:$I$15+'קיטים בוקר וצהריים'!$F$7:$F$13+'קיטים בוקר וצהריים'!$U$7:$U$11"/>
      <dataRef name="$F$13:$F$15+'קיטים בוקר וצהריים'!$R$7:$R$11"/>
      <dataRef name="$F$14+'ארוחות ערב'!$G$13:$G$15+'קיטים בוקר וצהריים'!$S$7:$S$11"/>
      <dataRef name="$F$6+'פת שחרית'!$E$10:$E$13"/>
      <dataRef name="$G$16+'פינת קפה'!$D$11"/>
      <dataRef name="$R$7:$R$11+'ארוחות ערב'!$F$13:$F$15"/>
    </dataRefs>
  </dataConsolidate>
  <mergeCells count="1">
    <mergeCell ref="C14:G15"/>
  </mergeCell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36"/>
  <sheetViews>
    <sheetView rightToLeft="1" zoomScale="90" zoomScaleNormal="90" workbookViewId="0"/>
  </sheetViews>
  <sheetFormatPr defaultRowHeight="13.8" x14ac:dyDescent="0.25"/>
  <cols>
    <col min="7" max="7" width="10.3984375" bestFit="1" customWidth="1"/>
    <col min="8" max="8" width="9.8984375" bestFit="1" customWidth="1"/>
    <col min="9" max="9" width="17.69921875" bestFit="1" customWidth="1"/>
    <col min="10" max="12" width="12.19921875" bestFit="1" customWidth="1"/>
    <col min="13" max="13" width="10.09765625" bestFit="1" customWidth="1"/>
    <col min="14" max="14" width="12.19921875" bestFit="1" customWidth="1"/>
    <col min="17" max="17" width="17.3984375" bestFit="1" customWidth="1"/>
    <col min="18" max="22" width="11.3984375" bestFit="1" customWidth="1"/>
  </cols>
  <sheetData>
    <row r="3" spans="1:28" ht="14.25" customHeight="1" x14ac:dyDescent="0.25">
      <c r="B3" s="86" t="s">
        <v>19</v>
      </c>
      <c r="C3" s="86"/>
      <c r="D3" s="86"/>
      <c r="E3" s="86"/>
      <c r="F3" s="86"/>
      <c r="G3" s="86"/>
      <c r="I3" s="57" t="s">
        <v>58</v>
      </c>
      <c r="J3" s="58"/>
      <c r="K3" s="58"/>
      <c r="L3" s="58"/>
      <c r="M3" s="58"/>
      <c r="N3" s="58"/>
      <c r="O3" s="59"/>
    </row>
    <row r="4" spans="1:28" ht="14.25" customHeight="1" x14ac:dyDescent="0.25">
      <c r="B4" s="86"/>
      <c r="C4" s="86"/>
      <c r="D4" s="86"/>
      <c r="E4" s="86"/>
      <c r="F4" s="86"/>
      <c r="G4" s="86"/>
      <c r="I4" s="60"/>
      <c r="J4" s="61"/>
      <c r="K4" s="61"/>
      <c r="L4" s="61"/>
      <c r="M4" s="61"/>
      <c r="N4" s="61"/>
      <c r="O4" s="62"/>
    </row>
    <row r="6" spans="1:28" ht="14.4" thickBot="1" x14ac:dyDescent="0.3">
      <c r="C6" s="1" t="s">
        <v>0</v>
      </c>
      <c r="D6" s="1" t="s">
        <v>1</v>
      </c>
      <c r="E6" s="1" t="s">
        <v>3</v>
      </c>
      <c r="F6" s="1" t="s">
        <v>11</v>
      </c>
      <c r="G6" s="1" t="s">
        <v>12</v>
      </c>
      <c r="J6" s="1" t="s">
        <v>0</v>
      </c>
      <c r="K6" s="1" t="s">
        <v>1</v>
      </c>
      <c r="L6" s="1" t="s">
        <v>3</v>
      </c>
      <c r="M6" s="1" t="s">
        <v>11</v>
      </c>
      <c r="N6" s="1" t="s">
        <v>12</v>
      </c>
    </row>
    <row r="7" spans="1:28" ht="14.25" customHeight="1" x14ac:dyDescent="0.25">
      <c r="A7" s="75" t="s">
        <v>17</v>
      </c>
      <c r="B7" s="76"/>
      <c r="C7" s="83">
        <v>5</v>
      </c>
      <c r="D7" s="66">
        <v>5</v>
      </c>
      <c r="E7" s="66">
        <v>5</v>
      </c>
      <c r="F7" s="66">
        <v>2</v>
      </c>
      <c r="G7" s="66">
        <v>5</v>
      </c>
      <c r="I7" s="69" t="s">
        <v>22</v>
      </c>
      <c r="J7" s="81">
        <f>C13</f>
        <v>0</v>
      </c>
      <c r="K7" s="64">
        <f>D13</f>
        <v>0</v>
      </c>
      <c r="L7" s="64">
        <f>E13</f>
        <v>0</v>
      </c>
      <c r="M7" s="64">
        <f>F13</f>
        <v>0</v>
      </c>
      <c r="N7" s="64">
        <f>G13</f>
        <v>0</v>
      </c>
    </row>
    <row r="8" spans="1:28" ht="14.25" customHeight="1" x14ac:dyDescent="0.25">
      <c r="A8" s="77"/>
      <c r="B8" s="78"/>
      <c r="C8" s="84"/>
      <c r="D8" s="67"/>
      <c r="E8" s="67"/>
      <c r="F8" s="67"/>
      <c r="G8" s="67"/>
      <c r="I8" s="69"/>
      <c r="J8" s="82"/>
      <c r="K8" s="65"/>
      <c r="L8" s="65"/>
      <c r="M8" s="65"/>
      <c r="N8" s="65"/>
    </row>
    <row r="9" spans="1:28" ht="14.25" customHeight="1" x14ac:dyDescent="0.25">
      <c r="A9" s="77"/>
      <c r="B9" s="78"/>
      <c r="C9" s="84"/>
      <c r="D9" s="67"/>
      <c r="E9" s="67"/>
      <c r="F9" s="67"/>
      <c r="G9" s="67"/>
      <c r="I9" s="69"/>
      <c r="J9" s="82"/>
      <c r="K9" s="65"/>
      <c r="L9" s="65"/>
      <c r="M9" s="65"/>
      <c r="N9" s="65"/>
    </row>
    <row r="10" spans="1:28" ht="14.25" customHeight="1" x14ac:dyDescent="0.25">
      <c r="A10" s="73" t="s">
        <v>13</v>
      </c>
      <c r="B10" s="74"/>
      <c r="C10" s="84"/>
      <c r="D10" s="67"/>
      <c r="E10" s="67"/>
      <c r="F10" s="67"/>
      <c r="G10" s="67"/>
      <c r="I10" s="69"/>
      <c r="J10" s="82"/>
      <c r="K10" s="65"/>
      <c r="L10" s="65"/>
      <c r="M10" s="65"/>
      <c r="N10" s="65"/>
    </row>
    <row r="11" spans="1:28" x14ac:dyDescent="0.25">
      <c r="A11" s="73"/>
      <c r="B11" s="74"/>
      <c r="C11" s="84"/>
      <c r="D11" s="67"/>
      <c r="E11" s="67"/>
      <c r="F11" s="67"/>
      <c r="G11" s="67"/>
      <c r="I11" s="12"/>
      <c r="J11" s="82"/>
      <c r="K11" s="65"/>
      <c r="L11" s="65"/>
      <c r="M11" s="65"/>
      <c r="N11" s="65"/>
    </row>
    <row r="12" spans="1:28" ht="15.6" x14ac:dyDescent="0.25">
      <c r="A12" s="73"/>
      <c r="B12" s="74"/>
      <c r="C12" s="85"/>
      <c r="D12" s="68"/>
      <c r="E12" s="68"/>
      <c r="F12" s="68"/>
      <c r="G12" s="68"/>
      <c r="I12" s="13" t="s">
        <v>24</v>
      </c>
      <c r="J12" s="9">
        <f>J7*I11</f>
        <v>0</v>
      </c>
      <c r="K12" s="9">
        <f>K7*I11</f>
        <v>0</v>
      </c>
      <c r="L12" s="9">
        <f>L7*I11</f>
        <v>0</v>
      </c>
      <c r="M12" s="9">
        <f>M7*I11</f>
        <v>0</v>
      </c>
      <c r="N12" s="9">
        <f>N7*I11</f>
        <v>0</v>
      </c>
    </row>
    <row r="13" spans="1:28" ht="18" customHeight="1" x14ac:dyDescent="0.3">
      <c r="A13" s="80" t="s">
        <v>18</v>
      </c>
      <c r="B13" s="80"/>
      <c r="C13" s="6">
        <f>C7*B10</f>
        <v>0</v>
      </c>
      <c r="D13" s="6">
        <f>D7*B10</f>
        <v>0</v>
      </c>
      <c r="E13" s="6">
        <f>+E7*B10</f>
        <v>0</v>
      </c>
      <c r="F13" s="6">
        <f>F7*B10</f>
        <v>0</v>
      </c>
      <c r="G13" s="6">
        <f>G7*B10</f>
        <v>0</v>
      </c>
    </row>
    <row r="14" spans="1:28" ht="14.25" customHeight="1" x14ac:dyDescent="0.25"/>
    <row r="15" spans="1:28" ht="14.25" customHeight="1" x14ac:dyDescent="0.25"/>
    <row r="16" spans="1:28" x14ac:dyDescent="0.25">
      <c r="AB16" t="s">
        <v>9</v>
      </c>
    </row>
    <row r="17" spans="1:28" ht="33" x14ac:dyDescent="0.6">
      <c r="B17" s="70" t="s">
        <v>21</v>
      </c>
      <c r="C17" s="71"/>
      <c r="D17" s="71"/>
      <c r="E17" s="71"/>
      <c r="F17" s="71"/>
      <c r="G17" s="72"/>
      <c r="I17" s="57" t="s">
        <v>59</v>
      </c>
      <c r="J17" s="58"/>
      <c r="K17" s="58"/>
      <c r="L17" s="58"/>
      <c r="M17" s="58"/>
      <c r="N17" s="58"/>
      <c r="O17" s="59"/>
    </row>
    <row r="18" spans="1:28" x14ac:dyDescent="0.25">
      <c r="I18" s="60"/>
      <c r="J18" s="61"/>
      <c r="K18" s="61"/>
      <c r="L18" s="61"/>
      <c r="M18" s="61"/>
      <c r="N18" s="61"/>
      <c r="O18" s="62"/>
    </row>
    <row r="19" spans="1:28" ht="14.4" thickBot="1" x14ac:dyDescent="0.3">
      <c r="C19" s="1" t="s">
        <v>0</v>
      </c>
      <c r="D19" s="1" t="s">
        <v>1</v>
      </c>
      <c r="E19" s="1" t="s">
        <v>3</v>
      </c>
      <c r="F19" s="1" t="s">
        <v>11</v>
      </c>
      <c r="G19" s="1" t="s">
        <v>12</v>
      </c>
      <c r="AB19" t="s">
        <v>20</v>
      </c>
    </row>
    <row r="20" spans="1:28" x14ac:dyDescent="0.25">
      <c r="A20" s="75" t="s">
        <v>17</v>
      </c>
      <c r="B20" s="76"/>
      <c r="C20" s="83">
        <v>5</v>
      </c>
      <c r="D20" s="66">
        <v>5</v>
      </c>
      <c r="E20" s="66">
        <v>5</v>
      </c>
      <c r="F20" s="66">
        <v>2</v>
      </c>
      <c r="G20" s="66">
        <v>5</v>
      </c>
    </row>
    <row r="21" spans="1:28" x14ac:dyDescent="0.25">
      <c r="A21" s="77"/>
      <c r="B21" s="78"/>
      <c r="C21" s="84"/>
      <c r="D21" s="67"/>
      <c r="E21" s="67"/>
      <c r="F21" s="67"/>
      <c r="G21" s="67"/>
      <c r="J21" s="1" t="s">
        <v>0</v>
      </c>
      <c r="K21" s="1" t="s">
        <v>1</v>
      </c>
      <c r="L21" s="1" t="s">
        <v>3</v>
      </c>
      <c r="M21" s="1" t="s">
        <v>11</v>
      </c>
      <c r="N21" s="1" t="s">
        <v>12</v>
      </c>
    </row>
    <row r="22" spans="1:28" x14ac:dyDescent="0.25">
      <c r="A22" s="77"/>
      <c r="B22" s="78"/>
      <c r="C22" s="84"/>
      <c r="D22" s="67"/>
      <c r="E22" s="67"/>
      <c r="F22" s="67"/>
      <c r="G22" s="67"/>
      <c r="I22" s="54" t="s">
        <v>23</v>
      </c>
      <c r="J22" s="63">
        <f>C26</f>
        <v>0</v>
      </c>
      <c r="K22" s="63">
        <f>D26</f>
        <v>0</v>
      </c>
      <c r="L22" s="63">
        <f>E26</f>
        <v>0</v>
      </c>
      <c r="M22" s="63">
        <f>F26</f>
        <v>0</v>
      </c>
      <c r="N22" s="63">
        <f>G26</f>
        <v>0</v>
      </c>
    </row>
    <row r="23" spans="1:28" x14ac:dyDescent="0.25">
      <c r="A23" s="73" t="s">
        <v>13</v>
      </c>
      <c r="B23" s="74"/>
      <c r="C23" s="84"/>
      <c r="D23" s="67"/>
      <c r="E23" s="67"/>
      <c r="F23" s="67"/>
      <c r="G23" s="67"/>
      <c r="I23" s="55"/>
      <c r="J23" s="63"/>
      <c r="K23" s="63"/>
      <c r="L23" s="63"/>
      <c r="M23" s="63"/>
      <c r="N23" s="63"/>
    </row>
    <row r="24" spans="1:28" x14ac:dyDescent="0.25">
      <c r="A24" s="73"/>
      <c r="B24" s="74"/>
      <c r="C24" s="84"/>
      <c r="D24" s="67"/>
      <c r="E24" s="67"/>
      <c r="F24" s="67"/>
      <c r="G24" s="67"/>
      <c r="I24" s="56"/>
      <c r="J24" s="63"/>
      <c r="K24" s="63"/>
      <c r="L24" s="63"/>
      <c r="M24" s="63"/>
      <c r="N24" s="63"/>
    </row>
    <row r="25" spans="1:28" x14ac:dyDescent="0.25">
      <c r="A25" s="73"/>
      <c r="B25" s="74"/>
      <c r="C25" s="85"/>
      <c r="D25" s="68"/>
      <c r="E25" s="68"/>
      <c r="F25" s="68"/>
      <c r="G25" s="68"/>
      <c r="I25" s="11"/>
      <c r="J25" s="63"/>
      <c r="K25" s="63"/>
      <c r="L25" s="63"/>
      <c r="M25" s="63"/>
      <c r="N25" s="63"/>
    </row>
    <row r="26" spans="1:28" ht="17.399999999999999" x14ac:dyDescent="0.3">
      <c r="A26" s="80" t="s">
        <v>18</v>
      </c>
      <c r="B26" s="80"/>
      <c r="C26" s="6">
        <f>C20*B23</f>
        <v>0</v>
      </c>
      <c r="D26" s="6">
        <f>D20*B23</f>
        <v>0</v>
      </c>
      <c r="E26" s="6">
        <f>+E20*B23</f>
        <v>0</v>
      </c>
      <c r="F26" s="6">
        <f>F20*B23</f>
        <v>0</v>
      </c>
      <c r="G26" s="6">
        <f>G20*B23</f>
        <v>0</v>
      </c>
      <c r="I26" s="10" t="s">
        <v>25</v>
      </c>
      <c r="J26" s="7">
        <f>J22*I25</f>
        <v>0</v>
      </c>
      <c r="K26" s="7">
        <f>K22*I25</f>
        <v>0</v>
      </c>
      <c r="L26" s="7">
        <f>L22*I25</f>
        <v>0</v>
      </c>
      <c r="M26" s="7">
        <f>M22*I25</f>
        <v>0</v>
      </c>
      <c r="N26" s="7">
        <f>N22*I25</f>
        <v>0</v>
      </c>
    </row>
    <row r="31" spans="1:28" x14ac:dyDescent="0.25">
      <c r="F31" s="2"/>
      <c r="G31" s="15" t="s">
        <v>0</v>
      </c>
      <c r="H31" s="15" t="s">
        <v>1</v>
      </c>
      <c r="I31" s="15" t="s">
        <v>3</v>
      </c>
      <c r="J31" s="15" t="s">
        <v>11</v>
      </c>
      <c r="K31" s="15" t="s">
        <v>12</v>
      </c>
    </row>
    <row r="32" spans="1:28" ht="71.25" customHeight="1" x14ac:dyDescent="0.25">
      <c r="D32" s="79" t="s">
        <v>26</v>
      </c>
      <c r="E32" s="79"/>
      <c r="F32" s="79"/>
      <c r="G32" s="14">
        <f>J12+J26</f>
        <v>0</v>
      </c>
      <c r="H32" s="14">
        <f>K12+K26</f>
        <v>0</v>
      </c>
      <c r="I32" s="14">
        <f>L12+L26</f>
        <v>0</v>
      </c>
      <c r="J32" s="14">
        <f>M12+M26</f>
        <v>0</v>
      </c>
      <c r="K32" s="14">
        <f>N12+N26</f>
        <v>0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</sheetData>
  <mergeCells count="35">
    <mergeCell ref="D32:F32"/>
    <mergeCell ref="A26:B26"/>
    <mergeCell ref="I3:O4"/>
    <mergeCell ref="J7:J11"/>
    <mergeCell ref="K7:K11"/>
    <mergeCell ref="A20:B22"/>
    <mergeCell ref="C20:C25"/>
    <mergeCell ref="D20:D25"/>
    <mergeCell ref="E20:E25"/>
    <mergeCell ref="F20:F25"/>
    <mergeCell ref="G20:G25"/>
    <mergeCell ref="A23:A25"/>
    <mergeCell ref="B23:B25"/>
    <mergeCell ref="A13:B13"/>
    <mergeCell ref="B3:G4"/>
    <mergeCell ref="C7:C12"/>
    <mergeCell ref="B17:G17"/>
    <mergeCell ref="A10:A12"/>
    <mergeCell ref="L7:L11"/>
    <mergeCell ref="B10:B12"/>
    <mergeCell ref="A7:B9"/>
    <mergeCell ref="M7:M11"/>
    <mergeCell ref="N7:N11"/>
    <mergeCell ref="D7:D12"/>
    <mergeCell ref="E7:E12"/>
    <mergeCell ref="F7:F12"/>
    <mergeCell ref="G7:G12"/>
    <mergeCell ref="I7:I10"/>
    <mergeCell ref="I22:I24"/>
    <mergeCell ref="I17:O18"/>
    <mergeCell ref="J22:J25"/>
    <mergeCell ref="K22:K25"/>
    <mergeCell ref="L22:L25"/>
    <mergeCell ref="M22:M25"/>
    <mergeCell ref="N22:N2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rightToLeft="1" workbookViewId="0">
      <selection activeCell="C19" sqref="C19"/>
    </sheetView>
  </sheetViews>
  <sheetFormatPr defaultRowHeight="13.8" x14ac:dyDescent="0.25"/>
  <cols>
    <col min="1" max="1" width="25.69921875" customWidth="1"/>
    <col min="2" max="2" width="10.09765625" bestFit="1" customWidth="1"/>
    <col min="3" max="3" width="7.59765625" bestFit="1" customWidth="1"/>
  </cols>
  <sheetData>
    <row r="2" spans="1:7" ht="14.25" customHeight="1" x14ac:dyDescent="0.25">
      <c r="B2" s="86" t="s">
        <v>28</v>
      </c>
      <c r="C2" s="86"/>
      <c r="D2" s="86"/>
      <c r="E2" s="86"/>
      <c r="F2" s="86"/>
      <c r="G2" s="86"/>
    </row>
    <row r="3" spans="1:7" ht="14.25" customHeight="1" x14ac:dyDescent="0.25">
      <c r="B3" s="86"/>
      <c r="C3" s="86"/>
      <c r="D3" s="86"/>
      <c r="E3" s="86"/>
      <c r="F3" s="86"/>
      <c r="G3" s="86"/>
    </row>
    <row r="5" spans="1:7" x14ac:dyDescent="0.25">
      <c r="A5" s="87" t="s">
        <v>31</v>
      </c>
      <c r="B5" s="18" t="s">
        <v>27</v>
      </c>
      <c r="E5" s="16" t="s">
        <v>15</v>
      </c>
      <c r="F5" s="16" t="s">
        <v>11</v>
      </c>
    </row>
    <row r="6" spans="1:7" x14ac:dyDescent="0.25">
      <c r="A6" s="88"/>
      <c r="B6" s="11"/>
      <c r="D6" s="5" t="s">
        <v>7</v>
      </c>
      <c r="E6" s="5">
        <f>B6</f>
        <v>0</v>
      </c>
      <c r="F6" s="5">
        <f>B6/E19</f>
        <v>0</v>
      </c>
    </row>
    <row r="9" spans="1:7" ht="15" customHeight="1" x14ac:dyDescent="0.25"/>
    <row r="10" spans="1:7" ht="15" customHeight="1" x14ac:dyDescent="0.25">
      <c r="A10" s="40"/>
      <c r="B10" s="41"/>
      <c r="C10" s="39"/>
      <c r="D10" s="38"/>
    </row>
    <row r="11" spans="1:7" ht="15" customHeight="1" x14ac:dyDescent="0.25">
      <c r="A11" s="90" t="s">
        <v>29</v>
      </c>
      <c r="B11" s="89"/>
      <c r="D11" s="87" t="s">
        <v>30</v>
      </c>
      <c r="E11" s="87"/>
      <c r="F11" s="16" t="s">
        <v>15</v>
      </c>
      <c r="G11" s="16" t="s">
        <v>11</v>
      </c>
    </row>
    <row r="12" spans="1:7" ht="21" x14ac:dyDescent="0.25">
      <c r="A12" s="90"/>
      <c r="B12" s="89"/>
      <c r="D12" s="87"/>
      <c r="E12" s="87"/>
      <c r="F12" s="36">
        <f>E6*B11</f>
        <v>0</v>
      </c>
      <c r="G12" s="37">
        <f>F6*B11</f>
        <v>0</v>
      </c>
    </row>
    <row r="13" spans="1:7" ht="40.5" customHeight="1" x14ac:dyDescent="0.25"/>
    <row r="19" spans="5:5" x14ac:dyDescent="0.25">
      <c r="E19">
        <v>50</v>
      </c>
    </row>
  </sheetData>
  <mergeCells count="5">
    <mergeCell ref="B2:G3"/>
    <mergeCell ref="A5:A6"/>
    <mergeCell ref="D11:E12"/>
    <mergeCell ref="B11:B12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5"/>
  <sheetViews>
    <sheetView rightToLeft="1" workbookViewId="0">
      <selection activeCell="D22" sqref="D22:D23"/>
    </sheetView>
  </sheetViews>
  <sheetFormatPr defaultRowHeight="13.8" x14ac:dyDescent="0.25"/>
  <cols>
    <col min="4" max="4" width="11.19921875" bestFit="1" customWidth="1"/>
    <col min="6" max="8" width="10.69921875" bestFit="1" customWidth="1"/>
  </cols>
  <sheetData>
    <row r="3" spans="1:27" ht="14.4" thickBot="1" x14ac:dyDescent="0.3">
      <c r="F3" s="15" t="s">
        <v>0</v>
      </c>
      <c r="G3" s="15" t="s">
        <v>1</v>
      </c>
      <c r="H3" s="15" t="s">
        <v>2</v>
      </c>
      <c r="I3" s="15" t="s">
        <v>11</v>
      </c>
    </row>
    <row r="4" spans="1:27" ht="14.25" customHeight="1" x14ac:dyDescent="0.25">
      <c r="D4" s="75" t="s">
        <v>32</v>
      </c>
      <c r="E4" s="76"/>
      <c r="F4" s="83">
        <f>AA4*E7</f>
        <v>0</v>
      </c>
      <c r="G4" s="66">
        <f>AA4*E7</f>
        <v>0</v>
      </c>
      <c r="H4" s="66">
        <f>E7*AA4</f>
        <v>0</v>
      </c>
      <c r="I4" s="66">
        <f>E7/10</f>
        <v>0</v>
      </c>
      <c r="J4" s="97" t="s">
        <v>18</v>
      </c>
      <c r="K4" s="98"/>
      <c r="AA4">
        <v>1.2</v>
      </c>
    </row>
    <row r="5" spans="1:27" ht="14.25" customHeight="1" x14ac:dyDescent="0.25">
      <c r="D5" s="77"/>
      <c r="E5" s="78"/>
      <c r="F5" s="84"/>
      <c r="G5" s="67"/>
      <c r="H5" s="67"/>
      <c r="I5" s="67"/>
      <c r="J5" s="99"/>
      <c r="K5" s="100"/>
    </row>
    <row r="6" spans="1:27" ht="14.25" customHeight="1" x14ac:dyDescent="0.25">
      <c r="D6" s="77"/>
      <c r="E6" s="78"/>
      <c r="F6" s="84"/>
      <c r="G6" s="67"/>
      <c r="H6" s="67"/>
      <c r="I6" s="67"/>
      <c r="J6" s="99"/>
      <c r="K6" s="100"/>
    </row>
    <row r="7" spans="1:27" ht="14.25" customHeight="1" x14ac:dyDescent="0.25">
      <c r="D7" s="73" t="s">
        <v>27</v>
      </c>
      <c r="E7" s="74"/>
      <c r="F7" s="84"/>
      <c r="G7" s="67"/>
      <c r="H7" s="67"/>
      <c r="I7" s="67"/>
      <c r="J7" s="99"/>
      <c r="K7" s="100"/>
    </row>
    <row r="8" spans="1:27" ht="14.25" customHeight="1" x14ac:dyDescent="0.25">
      <c r="D8" s="73"/>
      <c r="E8" s="74"/>
      <c r="F8" s="84"/>
      <c r="G8" s="67"/>
      <c r="H8" s="67"/>
      <c r="I8" s="67"/>
      <c r="J8" s="99"/>
      <c r="K8" s="100"/>
    </row>
    <row r="9" spans="1:27" ht="14.25" customHeight="1" x14ac:dyDescent="0.25">
      <c r="D9" s="73"/>
      <c r="E9" s="74"/>
      <c r="F9" s="85"/>
      <c r="G9" s="68"/>
      <c r="H9" s="68"/>
      <c r="I9" s="68"/>
      <c r="J9" s="99"/>
      <c r="K9" s="100"/>
    </row>
    <row r="10" spans="1:27" ht="14.4" thickBot="1" x14ac:dyDescent="0.3">
      <c r="F10" s="2"/>
      <c r="G10" s="2"/>
      <c r="H10" s="2"/>
      <c r="I10" s="2"/>
    </row>
    <row r="11" spans="1:27" ht="21" x14ac:dyDescent="0.4">
      <c r="A11" s="91" t="s">
        <v>35</v>
      </c>
      <c r="B11" s="92"/>
      <c r="C11" s="93"/>
      <c r="D11" s="20" t="s">
        <v>33</v>
      </c>
      <c r="E11" s="19"/>
      <c r="F11" s="2"/>
      <c r="G11" s="2"/>
      <c r="H11" s="2"/>
      <c r="I11" s="2"/>
    </row>
    <row r="12" spans="1:27" ht="14.4" thickBot="1" x14ac:dyDescent="0.3">
      <c r="A12" s="94"/>
      <c r="B12" s="95"/>
      <c r="C12" s="96"/>
    </row>
    <row r="13" spans="1:27" ht="18" customHeight="1" x14ac:dyDescent="0.25">
      <c r="D13" s="87" t="s">
        <v>34</v>
      </c>
      <c r="E13" s="87"/>
      <c r="F13" s="87"/>
      <c r="G13" s="15" t="s">
        <v>0</v>
      </c>
      <c r="H13" s="15" t="s">
        <v>1</v>
      </c>
      <c r="I13" s="15" t="s">
        <v>2</v>
      </c>
      <c r="J13" s="15" t="s">
        <v>11</v>
      </c>
    </row>
    <row r="14" spans="1:27" ht="14.25" customHeight="1" x14ac:dyDescent="0.25">
      <c r="D14" s="87"/>
      <c r="E14" s="87"/>
      <c r="F14" s="87"/>
      <c r="G14" s="17">
        <f>F4*E11</f>
        <v>0</v>
      </c>
      <c r="H14" s="17">
        <f>G4*E11</f>
        <v>0</v>
      </c>
      <c r="I14" s="17">
        <f>H4*E11</f>
        <v>0</v>
      </c>
      <c r="J14" s="17">
        <f>I4*E11</f>
        <v>0</v>
      </c>
    </row>
    <row r="15" spans="1:27" ht="14.25" customHeight="1" x14ac:dyDescent="0.25"/>
  </sheetData>
  <mergeCells count="10">
    <mergeCell ref="D13:F14"/>
    <mergeCell ref="A11:C12"/>
    <mergeCell ref="J4:K9"/>
    <mergeCell ref="D4:E6"/>
    <mergeCell ref="F4:F9"/>
    <mergeCell ref="G4:G9"/>
    <mergeCell ref="H4:H9"/>
    <mergeCell ref="I4:I9"/>
    <mergeCell ref="D7:D9"/>
    <mergeCell ref="E7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rightToLeft="1" workbookViewId="0">
      <selection activeCell="A7" sqref="A7"/>
    </sheetView>
  </sheetViews>
  <sheetFormatPr defaultRowHeight="13.8" x14ac:dyDescent="0.25"/>
  <cols>
    <col min="2" max="3" width="20.8984375" bestFit="1" customWidth="1"/>
    <col min="4" max="4" width="20.5" bestFit="1" customWidth="1"/>
    <col min="6" max="7" width="10.3984375" bestFit="1" customWidth="1"/>
  </cols>
  <sheetData>
    <row r="2" spans="2:7" ht="17.399999999999999" x14ac:dyDescent="0.3">
      <c r="D2" s="107" t="s">
        <v>36</v>
      </c>
      <c r="E2" s="108"/>
      <c r="F2" s="108"/>
      <c r="G2" s="108"/>
    </row>
    <row r="3" spans="2:7" ht="14.4" thickBot="1" x14ac:dyDescent="0.3">
      <c r="E3" s="25" t="s">
        <v>4</v>
      </c>
      <c r="F3" s="25" t="s">
        <v>1</v>
      </c>
      <c r="G3" s="25" t="s">
        <v>12</v>
      </c>
    </row>
    <row r="4" spans="2:7" ht="15.6" x14ac:dyDescent="0.3">
      <c r="B4" s="22" t="s">
        <v>14</v>
      </c>
      <c r="C4" s="24"/>
      <c r="D4" s="5" t="s">
        <v>42</v>
      </c>
      <c r="E4" s="5">
        <f>C4</f>
        <v>0</v>
      </c>
      <c r="F4" s="5">
        <f>C4</f>
        <v>0</v>
      </c>
      <c r="G4" s="5">
        <f>C5</f>
        <v>0</v>
      </c>
    </row>
    <row r="5" spans="2:7" ht="16.2" thickBot="1" x14ac:dyDescent="0.35">
      <c r="B5" s="23" t="s">
        <v>38</v>
      </c>
      <c r="C5" s="24"/>
    </row>
    <row r="6" spans="2:7" x14ac:dyDescent="0.25">
      <c r="D6" s="27" t="s">
        <v>40</v>
      </c>
      <c r="E6" s="27">
        <f>E4*C5</f>
        <v>0</v>
      </c>
      <c r="F6" s="26">
        <f>F4*C5</f>
        <v>0</v>
      </c>
      <c r="G6" s="5">
        <f>G4*C5</f>
        <v>0</v>
      </c>
    </row>
    <row r="8" spans="2:7" ht="14.4" thickBot="1" x14ac:dyDescent="0.3"/>
    <row r="9" spans="2:7" ht="14.25" customHeight="1" x14ac:dyDescent="0.25">
      <c r="B9" s="104" t="s">
        <v>39</v>
      </c>
      <c r="C9" s="101"/>
    </row>
    <row r="10" spans="2:7" ht="14.25" customHeight="1" x14ac:dyDescent="0.25">
      <c r="B10" s="105"/>
      <c r="C10" s="102"/>
    </row>
    <row r="11" spans="2:7" ht="15" customHeight="1" thickBot="1" x14ac:dyDescent="0.3">
      <c r="B11" s="106"/>
      <c r="C11" s="103"/>
    </row>
    <row r="13" spans="2:7" x14ac:dyDescent="0.25">
      <c r="E13" s="15" t="s">
        <v>4</v>
      </c>
      <c r="F13" s="15" t="s">
        <v>1</v>
      </c>
      <c r="G13" s="15" t="s">
        <v>12</v>
      </c>
    </row>
    <row r="14" spans="2:7" x14ac:dyDescent="0.25">
      <c r="D14" s="4" t="s">
        <v>41</v>
      </c>
      <c r="E14" s="5">
        <f>E6*C9</f>
        <v>0</v>
      </c>
      <c r="F14" s="5">
        <f>F6*C9</f>
        <v>0</v>
      </c>
      <c r="G14" s="5">
        <f>G6*C9</f>
        <v>0</v>
      </c>
    </row>
  </sheetData>
  <mergeCells count="3">
    <mergeCell ref="C9:C11"/>
    <mergeCell ref="B9:B11"/>
    <mergeCell ref="D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2"/>
  <sheetViews>
    <sheetView rightToLeft="1" workbookViewId="0">
      <selection activeCell="F31" sqref="F31"/>
    </sheetView>
  </sheetViews>
  <sheetFormatPr defaultRowHeight="13.8" x14ac:dyDescent="0.25"/>
  <cols>
    <col min="3" max="3" width="21.69921875" bestFit="1" customWidth="1"/>
    <col min="4" max="4" width="10.19921875" customWidth="1"/>
    <col min="5" max="5" width="20.5" bestFit="1" customWidth="1"/>
    <col min="7" max="8" width="10.3984375" bestFit="1" customWidth="1"/>
  </cols>
  <sheetData>
    <row r="2" spans="3:8" ht="17.399999999999999" x14ac:dyDescent="0.3">
      <c r="C2" s="109" t="s">
        <v>37</v>
      </c>
      <c r="D2" s="109"/>
      <c r="E2" s="109"/>
      <c r="F2" s="109"/>
      <c r="G2" s="109"/>
      <c r="H2" s="32"/>
    </row>
    <row r="3" spans="3:8" ht="14.4" thickBot="1" x14ac:dyDescent="0.3">
      <c r="F3" s="25" t="s">
        <v>4</v>
      </c>
      <c r="G3" s="25" t="s">
        <v>12</v>
      </c>
    </row>
    <row r="4" spans="3:8" ht="15.6" x14ac:dyDescent="0.3">
      <c r="C4" s="22" t="s">
        <v>54</v>
      </c>
      <c r="D4" s="24"/>
      <c r="E4" s="5" t="s">
        <v>56</v>
      </c>
      <c r="F4" s="5">
        <f>D4</f>
        <v>0</v>
      </c>
      <c r="G4" s="5">
        <v>1</v>
      </c>
    </row>
    <row r="5" spans="3:8" ht="15.6" x14ac:dyDescent="0.3">
      <c r="C5" s="33" t="s">
        <v>13</v>
      </c>
      <c r="D5" s="24"/>
      <c r="E5" s="27"/>
      <c r="F5" s="27"/>
      <c r="G5" s="27"/>
    </row>
    <row r="6" spans="3:8" ht="16.2" thickBot="1" x14ac:dyDescent="0.35">
      <c r="C6" s="23" t="s">
        <v>55</v>
      </c>
      <c r="D6" s="24"/>
    </row>
    <row r="7" spans="3:8" x14ac:dyDescent="0.25">
      <c r="E7" s="5" t="s">
        <v>57</v>
      </c>
      <c r="F7" s="5">
        <f>D4*D5*D6</f>
        <v>0</v>
      </c>
      <c r="G7" s="5">
        <f>G4*D6*D5</f>
        <v>0</v>
      </c>
    </row>
    <row r="10" spans="3:8" ht="14.25" customHeight="1" x14ac:dyDescent="0.25"/>
    <row r="11" spans="3:8" ht="14.25" customHeight="1" x14ac:dyDescent="0.25"/>
    <row r="12" spans="3:8" ht="15" customHeight="1" x14ac:dyDescent="0.25"/>
  </sheetData>
  <mergeCells count="1">
    <mergeCell ref="C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rightToLeft="1" workbookViewId="0">
      <selection activeCell="C20" sqref="C20"/>
    </sheetView>
  </sheetViews>
  <sheetFormatPr defaultRowHeight="13.8" x14ac:dyDescent="0.25"/>
  <cols>
    <col min="2" max="2" width="15.19921875" bestFit="1" customWidth="1"/>
  </cols>
  <sheetData>
    <row r="3" spans="2:6" ht="24.6" x14ac:dyDescent="0.4">
      <c r="B3" s="110" t="s">
        <v>47</v>
      </c>
      <c r="C3" s="110"/>
      <c r="D3" s="110"/>
      <c r="E3" s="110"/>
      <c r="F3" s="110"/>
    </row>
    <row r="5" spans="2:6" x14ac:dyDescent="0.25">
      <c r="D5" s="28" t="s">
        <v>11</v>
      </c>
      <c r="E5" s="28" t="s">
        <v>16</v>
      </c>
      <c r="F5" s="28" t="s">
        <v>15</v>
      </c>
    </row>
    <row r="6" spans="2:6" ht="17.399999999999999" x14ac:dyDescent="0.3">
      <c r="B6" s="31" t="s">
        <v>49</v>
      </c>
      <c r="C6" s="29"/>
      <c r="D6" s="30">
        <f>C8*C7</f>
        <v>0</v>
      </c>
      <c r="E6" s="11">
        <f>C6*C8*C7</f>
        <v>0</v>
      </c>
      <c r="F6" s="11">
        <f>C6*C8*C7</f>
        <v>0</v>
      </c>
    </row>
    <row r="7" spans="2:6" ht="17.399999999999999" x14ac:dyDescent="0.3">
      <c r="B7" s="31" t="s">
        <v>50</v>
      </c>
      <c r="C7" s="29"/>
    </row>
    <row r="8" spans="2:6" ht="17.399999999999999" x14ac:dyDescent="0.3">
      <c r="B8" s="31" t="s">
        <v>52</v>
      </c>
      <c r="C8" s="29"/>
    </row>
    <row r="9" spans="2:6" ht="17.399999999999999" x14ac:dyDescent="0.3">
      <c r="C9" s="52"/>
    </row>
    <row r="10" spans="2:6" x14ac:dyDescent="0.25">
      <c r="B10" s="21"/>
      <c r="D10" s="28" t="s">
        <v>11</v>
      </c>
      <c r="E10" s="28" t="s">
        <v>16</v>
      </c>
      <c r="F10" s="28" t="s">
        <v>15</v>
      </c>
    </row>
    <row r="11" spans="2:6" x14ac:dyDescent="0.25">
      <c r="B11" s="4" t="s">
        <v>53</v>
      </c>
      <c r="C11" s="8"/>
      <c r="D11" s="5">
        <f>D6*C18</f>
        <v>0</v>
      </c>
      <c r="E11" s="5">
        <f>E6*C18</f>
        <v>0</v>
      </c>
      <c r="F11" s="5">
        <f>F6*C18</f>
        <v>0</v>
      </c>
    </row>
    <row r="18" spans="2:3" ht="17.399999999999999" x14ac:dyDescent="0.3">
      <c r="B18" s="31" t="s">
        <v>51</v>
      </c>
      <c r="C18" s="53"/>
    </row>
  </sheetData>
  <mergeCells count="1">
    <mergeCell ref="B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5"/>
  <sheetViews>
    <sheetView rightToLeft="1" workbookViewId="0">
      <selection activeCell="A17" sqref="A17"/>
    </sheetView>
  </sheetViews>
  <sheetFormatPr defaultRowHeight="13.8" x14ac:dyDescent="0.25"/>
  <cols>
    <col min="1" max="1" width="31.59765625" bestFit="1" customWidth="1"/>
    <col min="2" max="2" width="19.09765625" bestFit="1" customWidth="1"/>
    <col min="4" max="4" width="28.59765625" bestFit="1" customWidth="1"/>
    <col min="5" max="5" width="19.09765625" bestFit="1" customWidth="1"/>
    <col min="6" max="6" width="19.09765625" customWidth="1"/>
    <col min="7" max="7" width="8.19921875" bestFit="1" customWidth="1"/>
    <col min="8" max="9" width="13.19921875" bestFit="1" customWidth="1"/>
  </cols>
  <sheetData>
    <row r="5" spans="1:8" x14ac:dyDescent="0.25">
      <c r="A5" s="1" t="s">
        <v>74</v>
      </c>
      <c r="B5" s="1"/>
    </row>
    <row r="6" spans="1:8" ht="15" customHeight="1" x14ac:dyDescent="0.25">
      <c r="A6" s="46" t="s">
        <v>70</v>
      </c>
      <c r="B6" s="42"/>
    </row>
    <row r="7" spans="1:8" ht="14.25" customHeight="1" x14ac:dyDescent="0.3">
      <c r="A7" s="1" t="s">
        <v>72</v>
      </c>
      <c r="B7" s="1"/>
      <c r="E7" s="50" t="s">
        <v>62</v>
      </c>
      <c r="F7" s="50" t="s">
        <v>79</v>
      </c>
      <c r="G7" s="50" t="s">
        <v>71</v>
      </c>
      <c r="H7" s="50" t="s">
        <v>77</v>
      </c>
    </row>
    <row r="8" spans="1:8" x14ac:dyDescent="0.25">
      <c r="A8" s="1" t="s">
        <v>73</v>
      </c>
      <c r="B8" s="1"/>
      <c r="E8" s="47" t="s">
        <v>64</v>
      </c>
      <c r="F8" s="47">
        <f>1/200</f>
        <v>5.0000000000000001E-3</v>
      </c>
      <c r="G8" s="34">
        <f>ROUNDUP(F8*$B$9,0)</f>
        <v>0</v>
      </c>
      <c r="H8" s="34" t="s">
        <v>78</v>
      </c>
    </row>
    <row r="9" spans="1:8" x14ac:dyDescent="0.25">
      <c r="A9" s="1" t="s">
        <v>80</v>
      </c>
      <c r="B9" s="1"/>
      <c r="E9" s="11" t="s">
        <v>65</v>
      </c>
      <c r="F9" s="11">
        <f>2/1</f>
        <v>2</v>
      </c>
      <c r="G9" s="34">
        <f>ROUNDUP(B6*B5*B7*B10*F9,0)</f>
        <v>0</v>
      </c>
      <c r="H9" s="34" t="s">
        <v>81</v>
      </c>
    </row>
    <row r="10" spans="1:8" x14ac:dyDescent="0.25">
      <c r="A10" s="25" t="s">
        <v>75</v>
      </c>
      <c r="B10" s="25"/>
      <c r="E10" s="11" t="s">
        <v>66</v>
      </c>
      <c r="F10" s="11">
        <f>1/2</f>
        <v>0.5</v>
      </c>
      <c r="G10" s="34">
        <f>ROUNDUP(F10*$B$9*B10,0)</f>
        <v>0</v>
      </c>
      <c r="H10" s="34" t="s">
        <v>76</v>
      </c>
    </row>
    <row r="11" spans="1:8" x14ac:dyDescent="0.25">
      <c r="E11" s="11" t="s">
        <v>67</v>
      </c>
      <c r="F11" s="11">
        <f>1/200</f>
        <v>5.0000000000000001E-3</v>
      </c>
      <c r="G11" s="34">
        <f t="shared" ref="G11:G15" si="0">ROUNDUP(F11*$B$9,0)</f>
        <v>0</v>
      </c>
      <c r="H11" s="34" t="s">
        <v>78</v>
      </c>
    </row>
    <row r="12" spans="1:8" x14ac:dyDescent="0.25">
      <c r="E12" s="11" t="s">
        <v>9</v>
      </c>
      <c r="F12" s="11">
        <f>1/500</f>
        <v>2E-3</v>
      </c>
      <c r="G12" s="34">
        <f t="shared" si="0"/>
        <v>0</v>
      </c>
      <c r="H12" s="34" t="s">
        <v>76</v>
      </c>
    </row>
    <row r="13" spans="1:8" x14ac:dyDescent="0.25">
      <c r="E13" s="11" t="s">
        <v>68</v>
      </c>
      <c r="F13" s="11">
        <v>2</v>
      </c>
      <c r="G13" s="34">
        <f>F13*B10</f>
        <v>0</v>
      </c>
      <c r="H13" s="34" t="s">
        <v>76</v>
      </c>
    </row>
    <row r="14" spans="1:8" x14ac:dyDescent="0.25">
      <c r="E14" s="11" t="s">
        <v>69</v>
      </c>
      <c r="F14" s="11">
        <v>5</v>
      </c>
      <c r="G14" s="34">
        <f>F14*B6*B5*B10</f>
        <v>0</v>
      </c>
      <c r="H14" s="34" t="s">
        <v>76</v>
      </c>
    </row>
    <row r="15" spans="1:8" x14ac:dyDescent="0.25">
      <c r="E15" s="11"/>
      <c r="F15" s="11"/>
      <c r="G15" s="34">
        <f t="shared" si="0"/>
        <v>0</v>
      </c>
      <c r="H15" s="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rightToLeft="1" workbookViewId="0">
      <selection activeCell="H23" sqref="H23"/>
    </sheetView>
  </sheetViews>
  <sheetFormatPr defaultRowHeight="13.8" x14ac:dyDescent="0.25"/>
  <cols>
    <col min="4" max="4" width="16.19921875" bestFit="1" customWidth="1"/>
    <col min="5" max="5" width="18.09765625" customWidth="1"/>
  </cols>
  <sheetData>
    <row r="3" spans="1:6" x14ac:dyDescent="0.25">
      <c r="D3" s="43"/>
      <c r="E3" s="43"/>
      <c r="F3" s="39"/>
    </row>
    <row r="4" spans="1:6" ht="22.8" x14ac:dyDescent="0.4">
      <c r="D4" s="113" t="s">
        <v>44</v>
      </c>
      <c r="E4" s="113"/>
      <c r="F4" s="44"/>
    </row>
    <row r="5" spans="1:6" x14ac:dyDescent="0.25">
      <c r="D5" s="15" t="s">
        <v>10</v>
      </c>
      <c r="E5" s="34"/>
      <c r="F5" s="39"/>
    </row>
    <row r="6" spans="1:6" x14ac:dyDescent="0.25">
      <c r="A6" s="111" t="s">
        <v>60</v>
      </c>
      <c r="B6" s="111"/>
      <c r="C6" s="112"/>
      <c r="D6" s="15" t="s">
        <v>46</v>
      </c>
      <c r="E6" s="34"/>
      <c r="F6" s="39"/>
    </row>
    <row r="7" spans="1:6" x14ac:dyDescent="0.25">
      <c r="A7" s="111"/>
      <c r="B7" s="111"/>
      <c r="C7" s="111"/>
      <c r="D7" s="35" t="s">
        <v>45</v>
      </c>
      <c r="E7" s="34"/>
    </row>
    <row r="8" spans="1:6" x14ac:dyDescent="0.25">
      <c r="A8" s="111"/>
      <c r="B8" s="111"/>
      <c r="C8" s="111"/>
      <c r="D8" s="35" t="s">
        <v>48</v>
      </c>
      <c r="E8" s="34"/>
    </row>
    <row r="9" spans="1:6" x14ac:dyDescent="0.25">
      <c r="A9" s="111"/>
      <c r="B9" s="111"/>
      <c r="C9" s="111"/>
      <c r="D9" s="15" t="s">
        <v>61</v>
      </c>
      <c r="E9" s="34"/>
    </row>
    <row r="10" spans="1:6" x14ac:dyDescent="0.25">
      <c r="D10" s="15" t="s">
        <v>0</v>
      </c>
      <c r="E10" s="34"/>
    </row>
    <row r="11" spans="1:6" x14ac:dyDescent="0.25">
      <c r="D11" s="15" t="s">
        <v>1</v>
      </c>
      <c r="E11" s="34"/>
    </row>
    <row r="12" spans="1:6" x14ac:dyDescent="0.25">
      <c r="D12" s="15" t="s">
        <v>4</v>
      </c>
      <c r="E12" s="34"/>
    </row>
    <row r="13" spans="1:6" x14ac:dyDescent="0.25">
      <c r="D13" s="15" t="s">
        <v>8</v>
      </c>
      <c r="E13" s="34"/>
    </row>
    <row r="14" spans="1:6" x14ac:dyDescent="0.25">
      <c r="D14" s="15" t="s">
        <v>3</v>
      </c>
      <c r="E14" s="34"/>
    </row>
    <row r="15" spans="1:6" x14ac:dyDescent="0.25">
      <c r="D15" s="15" t="s">
        <v>2</v>
      </c>
      <c r="E15" s="34"/>
    </row>
    <row r="16" spans="1:6" x14ac:dyDescent="0.25">
      <c r="D16" s="15" t="s">
        <v>6</v>
      </c>
      <c r="E16" s="34"/>
    </row>
    <row r="17" spans="4:5" x14ac:dyDescent="0.25">
      <c r="D17" s="15" t="s">
        <v>5</v>
      </c>
      <c r="E17" s="34"/>
    </row>
    <row r="18" spans="4:5" x14ac:dyDescent="0.25">
      <c r="D18" s="15" t="s">
        <v>16</v>
      </c>
      <c r="E18" s="34"/>
    </row>
    <row r="19" spans="4:5" x14ac:dyDescent="0.25">
      <c r="D19" s="15" t="s">
        <v>64</v>
      </c>
      <c r="E19" s="34"/>
    </row>
    <row r="20" spans="4:5" x14ac:dyDescent="0.25">
      <c r="D20" s="15" t="s">
        <v>65</v>
      </c>
      <c r="E20" s="34"/>
    </row>
    <row r="21" spans="4:5" x14ac:dyDescent="0.25">
      <c r="D21" s="15" t="s">
        <v>66</v>
      </c>
      <c r="E21" s="34"/>
    </row>
    <row r="22" spans="4:5" x14ac:dyDescent="0.25">
      <c r="D22" s="15" t="s">
        <v>67</v>
      </c>
      <c r="E22" s="34"/>
    </row>
    <row r="23" spans="4:5" x14ac:dyDescent="0.25">
      <c r="D23" s="15" t="s">
        <v>9</v>
      </c>
      <c r="E23" s="34"/>
    </row>
    <row r="24" spans="4:5" x14ac:dyDescent="0.25">
      <c r="D24" s="15" t="s">
        <v>68</v>
      </c>
      <c r="E24" s="34"/>
    </row>
    <row r="25" spans="4:5" x14ac:dyDescent="0.25">
      <c r="D25" s="48" t="s">
        <v>82</v>
      </c>
      <c r="E25" s="51"/>
    </row>
    <row r="35" spans="5:5" x14ac:dyDescent="0.25">
      <c r="E35" t="e">
        <f>תוספות!D18כפיות</f>
        <v>#NAME?</v>
      </c>
    </row>
  </sheetData>
  <mergeCells count="2">
    <mergeCell ref="A6:C9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10</vt:i4>
      </vt:variant>
    </vt:vector>
  </HeadingPairs>
  <TitlesOfParts>
    <vt:vector size="10" baseType="lpstr">
      <vt:lpstr>גיליון1</vt:lpstr>
      <vt:lpstr>קיטים בוקר וצהריים</vt:lpstr>
      <vt:lpstr>פת שחרית</vt:lpstr>
      <vt:lpstr>ארוחות ערב</vt:lpstr>
      <vt:lpstr>קיט ישיבות</vt:lpstr>
      <vt:lpstr>קבלת שבת</vt:lpstr>
      <vt:lpstr>פינת קפה</vt:lpstr>
      <vt:lpstr>חומרי ניקוי</vt:lpstr>
      <vt:lpstr>תוספות</vt:lpstr>
      <vt:lpstr>להזמנה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Yaniv B</dc:creator>
  <cp:lastModifiedBy>USER</cp:lastModifiedBy>
  <dcterms:created xsi:type="dcterms:W3CDTF">2014-03-20T13:00:00Z</dcterms:created>
  <dcterms:modified xsi:type="dcterms:W3CDTF">2021-10-28T07:01:56Z</dcterms:modified>
</cp:coreProperties>
</file>